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00" activeTab="1"/>
  </bookViews>
  <sheets>
    <sheet name="Tabela" sheetId="1" r:id="rId1"/>
    <sheet name="Kosztorys" sheetId="2" r:id="rId2"/>
    <sheet name="Przedmiar" sheetId="3" r:id="rId3"/>
  </sheets>
  <calcPr calcId="162913"/>
</workbook>
</file>

<file path=xl/calcChain.xml><?xml version="1.0" encoding="utf-8"?>
<calcChain xmlns="http://schemas.openxmlformats.org/spreadsheetml/2006/main">
  <c r="G28" i="3" l="1"/>
  <c r="G25" i="3"/>
  <c r="G22" i="3"/>
  <c r="G20" i="3"/>
  <c r="G17" i="3"/>
  <c r="G14" i="3"/>
  <c r="G11" i="3"/>
  <c r="W24" i="2"/>
  <c r="X24" i="2" s="1"/>
  <c r="V24" i="2"/>
  <c r="U24" i="2"/>
  <c r="T24" i="2"/>
  <c r="S24" i="2"/>
  <c r="R24" i="2"/>
  <c r="Q24" i="2"/>
  <c r="W23" i="2"/>
  <c r="X23" i="2" s="1"/>
  <c r="V23" i="2"/>
  <c r="U23" i="2"/>
  <c r="T23" i="2"/>
  <c r="S23" i="2"/>
  <c r="R23" i="2"/>
  <c r="Q23" i="2"/>
  <c r="W22" i="2"/>
  <c r="X22" i="2" s="1"/>
  <c r="V22" i="2"/>
  <c r="U22" i="2"/>
  <c r="T22" i="2"/>
  <c r="S22" i="2"/>
  <c r="R22" i="2"/>
  <c r="Q22" i="2"/>
  <c r="V21" i="2"/>
  <c r="U21" i="2"/>
  <c r="T21" i="2"/>
  <c r="S21" i="2"/>
  <c r="R21" i="2"/>
  <c r="Q21" i="2"/>
  <c r="W21" i="2"/>
  <c r="X21" i="2" s="1"/>
  <c r="W20" i="2"/>
  <c r="X20" i="2" s="1"/>
  <c r="V20" i="2"/>
  <c r="U20" i="2"/>
  <c r="T20" i="2"/>
  <c r="S20" i="2"/>
  <c r="R20" i="2"/>
  <c r="Q20" i="2"/>
  <c r="V19" i="2"/>
  <c r="U19" i="2"/>
  <c r="T19" i="2"/>
  <c r="S19" i="2"/>
  <c r="R19" i="2"/>
  <c r="Q19" i="2"/>
  <c r="W19" i="2"/>
  <c r="X19" i="2" s="1"/>
  <c r="W18" i="2"/>
  <c r="X18" i="2" s="1"/>
  <c r="V18" i="2"/>
  <c r="U18" i="2"/>
  <c r="T18" i="2"/>
  <c r="S18" i="2"/>
  <c r="R18" i="2"/>
  <c r="Q18" i="2"/>
  <c r="V17" i="2"/>
  <c r="U17" i="2"/>
  <c r="T17" i="2"/>
  <c r="S17" i="2"/>
  <c r="R17" i="2"/>
  <c r="Q17" i="2"/>
  <c r="W17" i="2"/>
  <c r="X17" i="2" s="1"/>
  <c r="W16" i="2"/>
  <c r="X16" i="2" s="1"/>
  <c r="V16" i="2"/>
  <c r="U16" i="2"/>
  <c r="T16" i="2"/>
  <c r="S16" i="2"/>
  <c r="R16" i="2"/>
  <c r="Q16" i="2"/>
  <c r="V15" i="2"/>
  <c r="U15" i="2"/>
  <c r="T15" i="2"/>
  <c r="S15" i="2"/>
  <c r="R15" i="2"/>
  <c r="Q15" i="2"/>
  <c r="W15" i="2"/>
  <c r="X15" i="2" s="1"/>
  <c r="W14" i="2"/>
  <c r="X14" i="2" s="1"/>
  <c r="V14" i="2"/>
  <c r="U14" i="2"/>
  <c r="T14" i="2"/>
  <c r="S14" i="2"/>
  <c r="R14" i="2"/>
  <c r="Q14" i="2"/>
  <c r="V13" i="2"/>
  <c r="U13" i="2"/>
  <c r="T13" i="2"/>
  <c r="S13" i="2"/>
  <c r="R13" i="2"/>
  <c r="Q13" i="2"/>
  <c r="W13" i="2"/>
  <c r="X13" i="2" s="1"/>
  <c r="W12" i="2"/>
  <c r="X12" i="2" s="1"/>
  <c r="V12" i="2"/>
  <c r="U12" i="2"/>
  <c r="T12" i="2"/>
  <c r="S12" i="2"/>
  <c r="S25" i="2" s="1"/>
  <c r="S28" i="2" s="1"/>
  <c r="R12" i="2"/>
  <c r="Q12" i="2"/>
  <c r="V11" i="2"/>
  <c r="U11" i="2"/>
  <c r="T11" i="2"/>
  <c r="S11" i="2"/>
  <c r="R11" i="2"/>
  <c r="Q11" i="2"/>
  <c r="W11" i="2"/>
  <c r="R25" i="2" l="1"/>
  <c r="R28" i="2" s="1"/>
  <c r="Q25" i="2"/>
  <c r="Q28" i="2" s="1"/>
  <c r="U25" i="2"/>
  <c r="U28" i="2" s="1"/>
  <c r="V25" i="2"/>
  <c r="V28" i="2" s="1"/>
  <c r="T25" i="2"/>
  <c r="T28" i="2" s="1"/>
  <c r="W25" i="2"/>
  <c r="W28" i="2" s="1"/>
  <c r="X11" i="2"/>
  <c r="X25" i="2" s="1"/>
  <c r="X28" i="2" s="1"/>
  <c r="C10" i="1" l="1"/>
  <c r="C13" i="1" s="1"/>
  <c r="X30" i="2"/>
  <c r="C15" i="1" s="1"/>
  <c r="X32" i="2" l="1"/>
  <c r="C17" i="1" s="1"/>
</calcChain>
</file>

<file path=xl/sharedStrings.xml><?xml version="1.0" encoding="utf-8"?>
<sst xmlns="http://schemas.openxmlformats.org/spreadsheetml/2006/main" count="195" uniqueCount="86">
  <si>
    <t>300-01-055 :  TABELA ELEMENTÓW SCALONYCH</t>
  </si>
  <si>
    <t>bud:</t>
  </si>
  <si>
    <t>BUDYNEK GŁÓWNY ZSK Poznań</t>
  </si>
  <si>
    <t>ob:</t>
  </si>
  <si>
    <t>ZESPÓL SZKÓŁ KOMUNIKACJI POZNAŃ ul.Fredry 13</t>
  </si>
  <si>
    <t>rob:</t>
  </si>
  <si>
    <t>PRACE RENOWACYJNE DEKARSKIE DACHU DACHOWKOWEGO OD STRONY PODWÓRZA</t>
  </si>
  <si>
    <t>Dział</t>
  </si>
  <si>
    <t>Nazwa</t>
  </si>
  <si>
    <t>R</t>
  </si>
  <si>
    <t>M</t>
  </si>
  <si>
    <t>T</t>
  </si>
  <si>
    <t>S</t>
  </si>
  <si>
    <t>K</t>
  </si>
  <si>
    <t>Z</t>
  </si>
  <si>
    <t>Ogółem</t>
  </si>
  <si>
    <t>Ogółem
(sykal)</t>
  </si>
  <si>
    <t>1.</t>
  </si>
  <si>
    <t>CPV 45453000-7: Roboty remontowe i renowacyjne</t>
  </si>
  <si>
    <t/>
  </si>
  <si>
    <t>R A Z E M :</t>
  </si>
  <si>
    <t>300-01-055 :  KOSZTORYS</t>
  </si>
  <si>
    <t>Poz</t>
  </si>
  <si>
    <t>Symbol</t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</si>
  <si>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</si>
  <si>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</si>
  <si>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</si>
  <si>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</si>
  <si>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</si>
  <si>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</si>
  <si>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</si>
  <si>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</si>
  <si>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</si>
  <si>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</si>
  <si>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</si>
  <si>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</si>
  <si>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</si>
  <si>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</si>
  <si>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KNR  401-05-35-08-00</t>
  </si>
  <si>
    <t>Rozebranie obróbek blacharskich murów, okapów itp. nie nadających się do użytku-pas nadrynnowy</t>
  </si>
  <si>
    <t>m2</t>
  </si>
  <si>
    <t>KNR  401-05-35-04-00</t>
  </si>
  <si>
    <t>Rozebranie obróbek blacharskich rynien dachowych nie nadających się do użytku</t>
  </si>
  <si>
    <t>metr</t>
  </si>
  <si>
    <t>KNR  401-05-08-02-00</t>
  </si>
  <si>
    <t>Rozbiórki pokrycia z dachówki karpiówki podwójnie w koronkę</t>
  </si>
  <si>
    <t>WaCeTOB -10/91</t>
  </si>
  <si>
    <t>Impregnacja ogniochronna i grzybobójcza elementów drewnianych więżby dachowej preparatem Fobos M-4 metoda natrysku, 2-krotne, aparat z pompa</t>
  </si>
  <si>
    <t>KNR  401-04-14-10-00</t>
  </si>
  <si>
    <t>Wymiana łacenia dachu pod dachówkę w odstępach łat ponad 16 cm - przebicie ugiętych łat na pow ca 50%</t>
  </si>
  <si>
    <t>KNR 15/0517/1</t>
  </si>
  <si>
    <t>Pokrycie dachow nieodeskowanych dachowka ceramiczna z otworami z przykreceniem wkretami do łat, ułożenie na krokwiach ekranu
zabezpieczajacego z folii</t>
  </si>
  <si>
    <t>KNR  202-05-04-04-00</t>
  </si>
  <si>
    <t>Pokrycie dachów dachówką karpiówką ceramiczną w koronkę -dachówka ryflowana</t>
  </si>
  <si>
    <t>KNR  401-05-30-02-00</t>
  </si>
  <si>
    <t>Uzupełnienie obróbek blacharskich murów, okapów z blachy ocynkowanej-pas nadrynnowy</t>
  </si>
  <si>
    <t>KNR  401-05-24-05-00</t>
  </si>
  <si>
    <t>Uzupełnienie blachą ocynkowaną rynien półokrągłych fi 15 cm</t>
  </si>
  <si>
    <t>KNR  401-05-34-07-00</t>
  </si>
  <si>
    <t>Prowizoryczne zabezpieczenie połaci dachowych folią izolacyjną grubą</t>
  </si>
  <si>
    <t>KNR  401-04-20-01-00</t>
  </si>
  <si>
    <t>Zastawy zabezpieczające na dachu z desek -zabezpieczenie przed zsuwaniem dachówek na podwórze</t>
  </si>
  <si>
    <t>KNR  202-16-04-03-00</t>
  </si>
  <si>
    <t>Rusztowania zewnętrzne rurowe wysokości do 20,0 m</t>
  </si>
  <si>
    <t>CEN  000-00-01-01-01</t>
  </si>
  <si>
    <t>Wynajem zestawu rekawowego do zrzutu gruzu z rozbiórki 20,00 mb*18zł/1mb/dobę = 360,0 zł/dzień wynajmu-przyjęto 2 dni najmu</t>
  </si>
  <si>
    <t>jednos</t>
  </si>
  <si>
    <t>CEN  000-00-02-02-02</t>
  </si>
  <si>
    <t>Wynajem kontenera do gruzu- o poj do 2,50 m3 oraz wywóz na wysypisko wraz z opłatą utylizacyjną</t>
  </si>
  <si>
    <t>kmpl</t>
  </si>
  <si>
    <t>Razem:</t>
  </si>
  <si>
    <t>OGÓŁEM KOSZTORYS:</t>
  </si>
  <si>
    <t>300-01-055 :  PRZEDMIAR ROBÓT</t>
  </si>
  <si>
    <t>1) Pas nadrynnowy</t>
  </si>
  <si>
    <t>9,80*0,25</t>
  </si>
  <si>
    <t>1)</t>
  </si>
  <si>
    <t>10,20*9,80</t>
  </si>
  <si>
    <t>49,50</t>
  </si>
  <si>
    <t>99,96</t>
  </si>
  <si>
    <t>2,45</t>
  </si>
  <si>
    <t>100</t>
  </si>
  <si>
    <t>4*18,0</t>
  </si>
  <si>
    <t>ZESPÓL SZKÓŁ KOMUNIKACJI 
POZNAŃ ul.Fredry 13</t>
  </si>
  <si>
    <t>PRACE RENOWACYJNE DEKARSKIE DACHU 
DACHOWKOWEGO OD STRONY PODWÓRZA</t>
  </si>
  <si>
    <t>VAT 23%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</si>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</sst>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."/>
    <numFmt numFmtId="165" formatCode="0.000"/>
  </numFmts>
  <fonts count="19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sz val="9"/>
      <color rgb="FF000000" tint="0.49998474074526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  <font>
      <i/>
      <sz val="9"/>
      <color rgb="FF000000" tint="0.39997558519241921"/>
      <name val="Calibri"/>
      <family val="2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2" fontId="10" fillId="0" borderId="0" xfId="0" applyNumberFormat="1" applyFont="1" applyFill="1" applyBorder="1" applyAlignment="1">
      <alignment vertical="top"/>
    </xf>
    <xf numFmtId="4" fontId="11" fillId="0" borderId="0" xfId="0" applyNumberFormat="1" applyFont="1" applyFill="1" applyBorder="1" applyAlignment="1">
      <alignment vertical="top"/>
    </xf>
    <xf numFmtId="165" fontId="12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2" fontId="13" fillId="0" borderId="0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165" fontId="16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17" fillId="0" borderId="0" xfId="0" applyFont="1"/>
    <xf numFmtId="4" fontId="2" fillId="0" borderId="1" xfId="0" applyNumberFormat="1" applyFont="1" applyFill="1" applyBorder="1" applyAlignment="1">
      <alignment vertical="top"/>
    </xf>
    <xf numFmtId="0" fontId="17" fillId="0" borderId="1" xfId="0" applyFont="1" applyBorder="1"/>
    <xf numFmtId="4" fontId="17" fillId="0" borderId="1" xfId="0" applyNumberFormat="1" applyFont="1" applyBorder="1"/>
    <xf numFmtId="4" fontId="17" fillId="0" borderId="1" xfId="0" applyNumberFormat="1" applyFont="1" applyFill="1" applyBorder="1" applyAlignment="1">
      <alignment vertical="top"/>
    </xf>
    <xf numFmtId="4" fontId="18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/>
    <xf numFmtId="0" fontId="17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top" wrapText="1"/>
    </xf>
    <xf numFmtId="165" fontId="16" fillId="0" borderId="0" xfId="0" applyNumberFormat="1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J17" sqref="J17"/>
    </sheetView>
  </sheetViews>
  <sheetFormatPr defaultRowHeight="12" x14ac:dyDescent="0.2"/>
  <cols>
    <col min="1" max="1" width="6"/>
    <col min="2" max="2" width="45"/>
    <col min="3" max="3" width="12"/>
    <col min="4" max="4" width="2"/>
    <col min="5" max="5" width="0" hidden="1"/>
  </cols>
  <sheetData>
    <row r="1" spans="1:5" ht="15" x14ac:dyDescent="0.2">
      <c r="A1" s="32" t="s">
        <v>0</v>
      </c>
      <c r="B1" s="33"/>
    </row>
    <row r="3" spans="1:5" ht="12.75" x14ac:dyDescent="0.2">
      <c r="A3" s="2" t="s">
        <v>1</v>
      </c>
      <c r="B3" s="25" t="s">
        <v>2</v>
      </c>
    </row>
    <row r="4" spans="1:5" ht="30" customHeight="1" x14ac:dyDescent="0.2">
      <c r="A4" s="2" t="s">
        <v>3</v>
      </c>
      <c r="B4" s="25" t="s">
        <v>82</v>
      </c>
    </row>
    <row r="5" spans="1:5" ht="25.5" customHeight="1" x14ac:dyDescent="0.2">
      <c r="A5" s="2" t="s">
        <v>5</v>
      </c>
      <c r="B5" s="25" t="s">
        <v>83</v>
      </c>
    </row>
    <row r="8" spans="1:5" x14ac:dyDescent="0.2">
      <c r="A8" s="3" t="s">
        <v>7</v>
      </c>
      <c r="B8" s="3" t="s">
        <v>8</v>
      </c>
      <c r="C8" s="3" t="s">
        <v>15</v>
      </c>
      <c r="E8" s="3" t="s">
        <v>16</v>
      </c>
    </row>
    <row r="10" spans="1:5" ht="24" x14ac:dyDescent="0.2">
      <c r="A10" s="1" t="s">
        <v>17</v>
      </c>
      <c r="B10" s="4" t="s">
        <v>18</v>
      </c>
      <c r="C10" s="30">
        <f>Kosztorys!X28</f>
        <v>0</v>
      </c>
      <c r="E10" s="5">
        <v>26742.240000000002</v>
      </c>
    </row>
    <row r="11" spans="1:5" x14ac:dyDescent="0.2">
      <c r="A11" s="6" t="s">
        <v>19</v>
      </c>
      <c r="B11" s="7"/>
      <c r="C11" s="31"/>
      <c r="E11" s="6">
        <v>1260</v>
      </c>
    </row>
    <row r="12" spans="1:5" x14ac:dyDescent="0.2">
      <c r="C12" s="26"/>
    </row>
    <row r="13" spans="1:5" x14ac:dyDescent="0.2">
      <c r="B13" s="8" t="s">
        <v>20</v>
      </c>
      <c r="C13" s="30">
        <f t="shared" ref="C13" si="0">SUM(C10)</f>
        <v>0</v>
      </c>
      <c r="E13" s="5">
        <v>26742.240000000002</v>
      </c>
    </row>
    <row r="14" spans="1:5" x14ac:dyDescent="0.2">
      <c r="A14" s="6" t="s">
        <v>19</v>
      </c>
      <c r="B14" s="7"/>
      <c r="C14" s="31"/>
      <c r="E14" s="6">
        <v>1260</v>
      </c>
    </row>
    <row r="15" spans="1:5" x14ac:dyDescent="0.2">
      <c r="B15" s="26" t="s">
        <v>84</v>
      </c>
      <c r="C15" s="30">
        <f>Kosztorys!X30</f>
        <v>0</v>
      </c>
      <c r="E15" s="9">
        <v>28002.240000000002</v>
      </c>
    </row>
    <row r="16" spans="1:5" x14ac:dyDescent="0.2">
      <c r="C16" s="26"/>
    </row>
    <row r="17" spans="2:3" x14ac:dyDescent="0.2">
      <c r="B17" s="26" t="s">
        <v>85</v>
      </c>
      <c r="C17" s="29">
        <f>Kosztorys!X32</f>
        <v>0</v>
      </c>
    </row>
  </sheetData>
  <mergeCells count="1">
    <mergeCell ref="A1:B1"/>
  </mergeCells>
  <pageMargins left="0.25" right="0.25" top="0.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topLeftCell="A4" workbookViewId="0">
      <selection activeCell="O20" sqref="O20"/>
    </sheetView>
  </sheetViews>
  <sheetFormatPr defaultRowHeight="12" x14ac:dyDescent="0.2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ht="15" x14ac:dyDescent="0.2">
      <c r="A1" s="32" t="s">
        <v>21</v>
      </c>
      <c r="B1" s="33"/>
      <c r="C1" s="33"/>
      <c r="D1" s="33"/>
      <c r="E1" s="33"/>
    </row>
    <row r="3" spans="1:28" ht="12.75" x14ac:dyDescent="0.2">
      <c r="A3" s="2" t="s">
        <v>1</v>
      </c>
      <c r="B3" s="36" t="s">
        <v>2</v>
      </c>
      <c r="C3" s="33"/>
      <c r="D3" s="33"/>
      <c r="E3" s="33"/>
    </row>
    <row r="4" spans="1:28" ht="12.75" x14ac:dyDescent="0.2">
      <c r="A4" s="2" t="s">
        <v>3</v>
      </c>
      <c r="B4" s="36" t="s">
        <v>4</v>
      </c>
      <c r="C4" s="33"/>
      <c r="D4" s="33"/>
      <c r="E4" s="33"/>
    </row>
    <row r="5" spans="1:28" ht="12.75" x14ac:dyDescent="0.2">
      <c r="A5" s="2" t="s">
        <v>5</v>
      </c>
      <c r="B5" s="36" t="s">
        <v>6</v>
      </c>
      <c r="C5" s="33"/>
      <c r="D5" s="33"/>
      <c r="E5" s="33"/>
    </row>
    <row r="8" spans="1:28" x14ac:dyDescent="0.2">
      <c r="A8" s="3" t="s">
        <v>22</v>
      </c>
      <c r="B8" s="3" t="s">
        <v>23</v>
      </c>
      <c r="C8" s="3" t="s">
        <v>19</v>
      </c>
      <c r="D8" s="3" t="s">
        <v>8</v>
      </c>
      <c r="F8" s="3" t="s">
        <v>24</v>
      </c>
      <c r="G8" s="3" t="s">
        <v>25</v>
      </c>
      <c r="I8" s="10" t="s">
        <v>26</v>
      </c>
      <c r="J8" s="10" t="s">
        <v>27</v>
      </c>
      <c r="K8" s="10" t="s">
        <v>28</v>
      </c>
      <c r="L8" s="10" t="s">
        <v>29</v>
      </c>
      <c r="M8" s="10" t="s">
        <v>30</v>
      </c>
      <c r="N8" s="10" t="s">
        <v>31</v>
      </c>
      <c r="O8" s="3" t="s">
        <v>32</v>
      </c>
      <c r="Q8" s="10" t="s">
        <v>9</v>
      </c>
      <c r="R8" s="10" t="s">
        <v>10</v>
      </c>
      <c r="S8" s="10" t="s">
        <v>11</v>
      </c>
      <c r="T8" s="10" t="s">
        <v>12</v>
      </c>
      <c r="U8" s="10" t="s">
        <v>13</v>
      </c>
      <c r="V8" s="10" t="s">
        <v>14</v>
      </c>
      <c r="W8" s="11" t="s">
        <v>33</v>
      </c>
      <c r="X8" s="3" t="s">
        <v>34</v>
      </c>
      <c r="AA8" s="12" t="s">
        <v>35</v>
      </c>
      <c r="AB8" s="12" t="s">
        <v>36</v>
      </c>
    </row>
    <row r="10" spans="1:28" ht="12.75" x14ac:dyDescent="0.2">
      <c r="A10" s="35" t="s">
        <v>37</v>
      </c>
      <c r="B10" s="33"/>
      <c r="C10" s="37" t="s">
        <v>18</v>
      </c>
      <c r="D10" s="33"/>
      <c r="E10" s="33"/>
    </row>
    <row r="11" spans="1:28" ht="24" x14ac:dyDescent="0.2">
      <c r="A11" s="13">
        <v>10</v>
      </c>
      <c r="B11" s="1" t="s">
        <v>38</v>
      </c>
      <c r="C11" s="1" t="s">
        <v>19</v>
      </c>
      <c r="D11" s="4" t="s">
        <v>39</v>
      </c>
      <c r="F11" s="14" t="s">
        <v>40</v>
      </c>
      <c r="G11" s="15">
        <v>2.4500000000000002</v>
      </c>
      <c r="I11" s="16">
        <v>5.61</v>
      </c>
      <c r="J11" s="16">
        <v>0</v>
      </c>
      <c r="K11" s="16">
        <v>0</v>
      </c>
      <c r="L11" s="16">
        <v>0</v>
      </c>
      <c r="M11" s="16">
        <v>3.81</v>
      </c>
      <c r="N11" s="16">
        <v>1.27</v>
      </c>
      <c r="O11" s="5">
        <v>0</v>
      </c>
      <c r="Q11" s="16">
        <f t="shared" ref="Q11:Q24" si="0">G11*I11</f>
        <v>13.744500000000002</v>
      </c>
      <c r="R11" s="16">
        <f t="shared" ref="R11:R24" si="1">G11*J11</f>
        <v>0</v>
      </c>
      <c r="S11" s="16">
        <f t="shared" ref="S11:S24" si="2">G11*K11</f>
        <v>0</v>
      </c>
      <c r="T11" s="16">
        <f t="shared" ref="T11:T24" si="3">G11*L11</f>
        <v>0</v>
      </c>
      <c r="U11" s="16">
        <f t="shared" ref="U11:U24" si="4">G11*M11</f>
        <v>9.3345000000000002</v>
      </c>
      <c r="V11" s="16">
        <f t="shared" ref="V11:V24" si="5">G11*N11</f>
        <v>3.1115000000000004</v>
      </c>
      <c r="W11" s="17">
        <f t="shared" ref="W11:W24" si="6">G11*O11</f>
        <v>0</v>
      </c>
      <c r="X11" s="5">
        <f t="shared" ref="X11:X24" si="7">ROUND(W11,2)</f>
        <v>0</v>
      </c>
      <c r="AA11" s="18">
        <v>10.69</v>
      </c>
      <c r="AB11" s="19">
        <v>26.19</v>
      </c>
    </row>
    <row r="12" spans="1:28" ht="24" x14ac:dyDescent="0.2">
      <c r="A12" s="13">
        <v>11</v>
      </c>
      <c r="B12" s="1" t="s">
        <v>41</v>
      </c>
      <c r="C12" s="1" t="s">
        <v>19</v>
      </c>
      <c r="D12" s="4" t="s">
        <v>42</v>
      </c>
      <c r="F12" s="14" t="s">
        <v>43</v>
      </c>
      <c r="G12" s="15">
        <v>9.8000000000000007</v>
      </c>
      <c r="I12" s="16">
        <v>2.81</v>
      </c>
      <c r="J12" s="16">
        <v>0</v>
      </c>
      <c r="K12" s="16">
        <v>0</v>
      </c>
      <c r="L12" s="16">
        <v>0</v>
      </c>
      <c r="M12" s="16">
        <v>1.91</v>
      </c>
      <c r="N12" s="16">
        <v>0.64</v>
      </c>
      <c r="O12" s="5">
        <v>0</v>
      </c>
      <c r="Q12" s="16">
        <f t="shared" si="0"/>
        <v>27.538000000000004</v>
      </c>
      <c r="R12" s="16">
        <f t="shared" si="1"/>
        <v>0</v>
      </c>
      <c r="S12" s="16">
        <f t="shared" si="2"/>
        <v>0</v>
      </c>
      <c r="T12" s="16">
        <f t="shared" si="3"/>
        <v>0</v>
      </c>
      <c r="U12" s="16">
        <f t="shared" si="4"/>
        <v>18.718</v>
      </c>
      <c r="V12" s="16">
        <f t="shared" si="5"/>
        <v>6.2720000000000002</v>
      </c>
      <c r="W12" s="17">
        <f t="shared" si="6"/>
        <v>0</v>
      </c>
      <c r="X12" s="5">
        <f t="shared" si="7"/>
        <v>0</v>
      </c>
      <c r="AA12" s="18">
        <v>5.36</v>
      </c>
      <c r="AB12" s="19">
        <v>52.53</v>
      </c>
    </row>
    <row r="13" spans="1:28" ht="24" x14ac:dyDescent="0.2">
      <c r="A13" s="13">
        <v>12</v>
      </c>
      <c r="B13" s="1" t="s">
        <v>44</v>
      </c>
      <c r="C13" s="1" t="s">
        <v>19</v>
      </c>
      <c r="D13" s="4" t="s">
        <v>45</v>
      </c>
      <c r="F13" s="14" t="s">
        <v>40</v>
      </c>
      <c r="G13" s="15">
        <v>99.96</v>
      </c>
      <c r="I13" s="16">
        <v>12.72</v>
      </c>
      <c r="J13" s="16">
        <v>0</v>
      </c>
      <c r="K13" s="16">
        <v>0</v>
      </c>
      <c r="L13" s="16">
        <v>1.17</v>
      </c>
      <c r="M13" s="16">
        <v>9.4499999999999993</v>
      </c>
      <c r="N13" s="16">
        <v>3.15</v>
      </c>
      <c r="O13" s="5">
        <v>0</v>
      </c>
      <c r="Q13" s="16">
        <f t="shared" si="0"/>
        <v>1271.4911999999999</v>
      </c>
      <c r="R13" s="16">
        <f t="shared" si="1"/>
        <v>0</v>
      </c>
      <c r="S13" s="16">
        <f t="shared" si="2"/>
        <v>0</v>
      </c>
      <c r="T13" s="16">
        <f t="shared" si="3"/>
        <v>116.95319999999998</v>
      </c>
      <c r="U13" s="16">
        <f t="shared" si="4"/>
        <v>944.62199999999984</v>
      </c>
      <c r="V13" s="16">
        <f t="shared" si="5"/>
        <v>314.87399999999997</v>
      </c>
      <c r="W13" s="17">
        <f t="shared" si="6"/>
        <v>0</v>
      </c>
      <c r="X13" s="5">
        <f t="shared" si="7"/>
        <v>0</v>
      </c>
      <c r="AA13" s="18">
        <v>26.49</v>
      </c>
      <c r="AB13" s="19">
        <v>2647.94</v>
      </c>
    </row>
    <row r="14" spans="1:28" ht="48" x14ac:dyDescent="0.2">
      <c r="A14" s="13">
        <v>20</v>
      </c>
      <c r="B14" s="1" t="s">
        <v>46</v>
      </c>
      <c r="C14" s="1" t="s">
        <v>19</v>
      </c>
      <c r="D14" s="4" t="s">
        <v>47</v>
      </c>
      <c r="F14" s="14" t="s">
        <v>40</v>
      </c>
      <c r="G14" s="15">
        <v>100</v>
      </c>
      <c r="I14" s="16">
        <v>3.74</v>
      </c>
      <c r="J14" s="16">
        <v>0.75</v>
      </c>
      <c r="K14" s="16">
        <v>0.06</v>
      </c>
      <c r="L14" s="16">
        <v>0</v>
      </c>
      <c r="M14" s="16">
        <v>2.54</v>
      </c>
      <c r="N14" s="16">
        <v>0.85</v>
      </c>
      <c r="O14" s="5">
        <v>0</v>
      </c>
      <c r="Q14" s="16">
        <f t="shared" si="0"/>
        <v>374</v>
      </c>
      <c r="R14" s="16">
        <f t="shared" si="1"/>
        <v>75</v>
      </c>
      <c r="S14" s="16">
        <f t="shared" si="2"/>
        <v>6</v>
      </c>
      <c r="T14" s="16">
        <f t="shared" si="3"/>
        <v>0</v>
      </c>
      <c r="U14" s="16">
        <f t="shared" si="4"/>
        <v>254</v>
      </c>
      <c r="V14" s="16">
        <f t="shared" si="5"/>
        <v>85</v>
      </c>
      <c r="W14" s="17">
        <f t="shared" si="6"/>
        <v>0</v>
      </c>
      <c r="X14" s="5">
        <f t="shared" si="7"/>
        <v>0</v>
      </c>
      <c r="AA14" s="18">
        <v>7.94</v>
      </c>
      <c r="AB14" s="19">
        <v>794</v>
      </c>
    </row>
    <row r="15" spans="1:28" ht="36" x14ac:dyDescent="0.2">
      <c r="A15" s="13">
        <v>21</v>
      </c>
      <c r="B15" s="1" t="s">
        <v>48</v>
      </c>
      <c r="C15" s="1" t="s">
        <v>19</v>
      </c>
      <c r="D15" s="4" t="s">
        <v>49</v>
      </c>
      <c r="F15" s="14" t="s">
        <v>40</v>
      </c>
      <c r="G15" s="15">
        <v>49.5</v>
      </c>
      <c r="I15" s="16">
        <v>5.61</v>
      </c>
      <c r="J15" s="16">
        <v>8.3800000000000008</v>
      </c>
      <c r="K15" s="16">
        <v>0.66</v>
      </c>
      <c r="L15" s="16">
        <v>0</v>
      </c>
      <c r="M15" s="16">
        <v>3.81</v>
      </c>
      <c r="N15" s="16">
        <v>1.27</v>
      </c>
      <c r="O15" s="5">
        <v>0</v>
      </c>
      <c r="Q15" s="16">
        <f t="shared" si="0"/>
        <v>277.69499999999999</v>
      </c>
      <c r="R15" s="16">
        <f t="shared" si="1"/>
        <v>414.81000000000006</v>
      </c>
      <c r="S15" s="16">
        <f t="shared" si="2"/>
        <v>32.67</v>
      </c>
      <c r="T15" s="16">
        <f t="shared" si="3"/>
        <v>0</v>
      </c>
      <c r="U15" s="16">
        <f t="shared" si="4"/>
        <v>188.595</v>
      </c>
      <c r="V15" s="16">
        <f t="shared" si="5"/>
        <v>62.865000000000002</v>
      </c>
      <c r="W15" s="17">
        <f t="shared" si="6"/>
        <v>0</v>
      </c>
      <c r="X15" s="5">
        <f t="shared" si="7"/>
        <v>0</v>
      </c>
      <c r="AA15" s="18">
        <v>19.73</v>
      </c>
      <c r="AB15" s="19">
        <v>976.64</v>
      </c>
    </row>
    <row r="16" spans="1:28" ht="48" x14ac:dyDescent="0.2">
      <c r="A16" s="13">
        <v>30</v>
      </c>
      <c r="B16" s="1" t="s">
        <v>50</v>
      </c>
      <c r="C16" s="1" t="s">
        <v>19</v>
      </c>
      <c r="D16" s="4" t="s">
        <v>51</v>
      </c>
      <c r="F16" s="14" t="s">
        <v>40</v>
      </c>
      <c r="G16" s="15">
        <v>99.96</v>
      </c>
      <c r="I16" s="16">
        <v>3.05</v>
      </c>
      <c r="J16" s="16">
        <v>8</v>
      </c>
      <c r="K16" s="16">
        <v>0.63</v>
      </c>
      <c r="L16" s="16">
        <v>0.03</v>
      </c>
      <c r="M16" s="16">
        <v>2.09</v>
      </c>
      <c r="N16" s="16">
        <v>0.7</v>
      </c>
      <c r="O16" s="5">
        <v>0</v>
      </c>
      <c r="Q16" s="16">
        <f t="shared" si="0"/>
        <v>304.87799999999999</v>
      </c>
      <c r="R16" s="16">
        <f t="shared" si="1"/>
        <v>799.68</v>
      </c>
      <c r="S16" s="16">
        <f t="shared" si="2"/>
        <v>62.974799999999995</v>
      </c>
      <c r="T16" s="16">
        <f t="shared" si="3"/>
        <v>2.9987999999999997</v>
      </c>
      <c r="U16" s="16">
        <f t="shared" si="4"/>
        <v>208.91639999999998</v>
      </c>
      <c r="V16" s="16">
        <f t="shared" si="5"/>
        <v>69.971999999999994</v>
      </c>
      <c r="W16" s="17">
        <f t="shared" si="6"/>
        <v>0</v>
      </c>
      <c r="X16" s="5">
        <f t="shared" si="7"/>
        <v>0</v>
      </c>
      <c r="AA16" s="18">
        <v>14.5</v>
      </c>
      <c r="AB16" s="19">
        <v>1449.42</v>
      </c>
    </row>
    <row r="17" spans="1:28" ht="24" x14ac:dyDescent="0.2">
      <c r="A17" s="13">
        <v>40</v>
      </c>
      <c r="B17" s="1" t="s">
        <v>52</v>
      </c>
      <c r="C17" s="1" t="s">
        <v>19</v>
      </c>
      <c r="D17" s="4" t="s">
        <v>53</v>
      </c>
      <c r="F17" s="14" t="s">
        <v>40</v>
      </c>
      <c r="G17" s="15">
        <v>99.96</v>
      </c>
      <c r="I17" s="16">
        <v>15.94</v>
      </c>
      <c r="J17" s="16">
        <v>123.13</v>
      </c>
      <c r="K17" s="16">
        <v>9.73</v>
      </c>
      <c r="L17" s="16">
        <v>0.71</v>
      </c>
      <c r="M17" s="16">
        <v>11.32</v>
      </c>
      <c r="N17" s="16">
        <v>3.78</v>
      </c>
      <c r="O17" s="5">
        <v>0</v>
      </c>
      <c r="Q17" s="16">
        <f t="shared" si="0"/>
        <v>1593.3623999999998</v>
      </c>
      <c r="R17" s="16">
        <f t="shared" si="1"/>
        <v>12308.074799999999</v>
      </c>
      <c r="S17" s="16">
        <f t="shared" si="2"/>
        <v>972.61079999999993</v>
      </c>
      <c r="T17" s="16">
        <f t="shared" si="3"/>
        <v>70.971599999999995</v>
      </c>
      <c r="U17" s="16">
        <f t="shared" si="4"/>
        <v>1131.5472</v>
      </c>
      <c r="V17" s="16">
        <f t="shared" si="5"/>
        <v>377.84879999999998</v>
      </c>
      <c r="W17" s="17">
        <f t="shared" si="6"/>
        <v>0</v>
      </c>
      <c r="X17" s="5">
        <f t="shared" si="7"/>
        <v>0</v>
      </c>
      <c r="AA17" s="18">
        <v>164.61</v>
      </c>
      <c r="AB17" s="19">
        <v>16454.419999999998</v>
      </c>
    </row>
    <row r="18" spans="1:28" ht="24" x14ac:dyDescent="0.2">
      <c r="A18" s="13">
        <v>50</v>
      </c>
      <c r="B18" s="1" t="s">
        <v>54</v>
      </c>
      <c r="C18" s="1" t="s">
        <v>19</v>
      </c>
      <c r="D18" s="4" t="s">
        <v>55</v>
      </c>
      <c r="F18" s="14" t="s">
        <v>40</v>
      </c>
      <c r="G18" s="15">
        <v>2.4500000000000002</v>
      </c>
      <c r="I18" s="16">
        <v>29.92</v>
      </c>
      <c r="J18" s="16">
        <v>31.34</v>
      </c>
      <c r="K18" s="16">
        <v>2.48</v>
      </c>
      <c r="L18" s="16">
        <v>0</v>
      </c>
      <c r="M18" s="16">
        <v>20.350000000000001</v>
      </c>
      <c r="N18" s="16">
        <v>6.79</v>
      </c>
      <c r="O18" s="5">
        <v>0</v>
      </c>
      <c r="Q18" s="16">
        <f t="shared" si="0"/>
        <v>73.304000000000016</v>
      </c>
      <c r="R18" s="16">
        <f t="shared" si="1"/>
        <v>76.783000000000001</v>
      </c>
      <c r="S18" s="16">
        <f t="shared" si="2"/>
        <v>6.0760000000000005</v>
      </c>
      <c r="T18" s="16">
        <f t="shared" si="3"/>
        <v>0</v>
      </c>
      <c r="U18" s="16">
        <f t="shared" si="4"/>
        <v>49.857500000000009</v>
      </c>
      <c r="V18" s="16">
        <f t="shared" si="5"/>
        <v>16.6355</v>
      </c>
      <c r="W18" s="17">
        <f t="shared" si="6"/>
        <v>0</v>
      </c>
      <c r="X18" s="5">
        <f t="shared" si="7"/>
        <v>0</v>
      </c>
      <c r="AA18" s="18">
        <v>90.88</v>
      </c>
      <c r="AB18" s="19">
        <v>222.66</v>
      </c>
    </row>
    <row r="19" spans="1:28" ht="24" x14ac:dyDescent="0.2">
      <c r="A19" s="13">
        <v>60</v>
      </c>
      <c r="B19" s="1" t="s">
        <v>56</v>
      </c>
      <c r="C19" s="1" t="s">
        <v>19</v>
      </c>
      <c r="D19" s="4" t="s">
        <v>57</v>
      </c>
      <c r="F19" s="14" t="s">
        <v>43</v>
      </c>
      <c r="G19" s="15">
        <v>9.8000000000000007</v>
      </c>
      <c r="I19" s="16">
        <v>12.9</v>
      </c>
      <c r="J19" s="16">
        <v>30.13</v>
      </c>
      <c r="K19" s="16">
        <v>2.38</v>
      </c>
      <c r="L19" s="16">
        <v>0</v>
      </c>
      <c r="M19" s="16">
        <v>8.77</v>
      </c>
      <c r="N19" s="16">
        <v>2.93</v>
      </c>
      <c r="O19" s="5">
        <v>0</v>
      </c>
      <c r="Q19" s="16">
        <f t="shared" si="0"/>
        <v>126.42000000000002</v>
      </c>
      <c r="R19" s="16">
        <f t="shared" si="1"/>
        <v>295.274</v>
      </c>
      <c r="S19" s="16">
        <f t="shared" si="2"/>
        <v>23.324000000000002</v>
      </c>
      <c r="T19" s="16">
        <f t="shared" si="3"/>
        <v>0</v>
      </c>
      <c r="U19" s="16">
        <f t="shared" si="4"/>
        <v>85.945999999999998</v>
      </c>
      <c r="V19" s="16">
        <f t="shared" si="5"/>
        <v>28.714000000000002</v>
      </c>
      <c r="W19" s="17">
        <f t="shared" si="6"/>
        <v>0</v>
      </c>
      <c r="X19" s="5">
        <f t="shared" si="7"/>
        <v>0</v>
      </c>
      <c r="AA19" s="18">
        <v>57.11</v>
      </c>
      <c r="AB19" s="19">
        <v>559.67999999999995</v>
      </c>
    </row>
    <row r="20" spans="1:28" ht="24" x14ac:dyDescent="0.2">
      <c r="A20" s="13">
        <v>70</v>
      </c>
      <c r="B20" s="1" t="s">
        <v>58</v>
      </c>
      <c r="C20" s="1" t="s">
        <v>19</v>
      </c>
      <c r="D20" s="4" t="s">
        <v>59</v>
      </c>
      <c r="F20" s="14" t="s">
        <v>40</v>
      </c>
      <c r="G20" s="15">
        <v>100</v>
      </c>
      <c r="I20" s="16">
        <v>6.55</v>
      </c>
      <c r="J20" s="16">
        <v>2.71</v>
      </c>
      <c r="K20" s="16">
        <v>0.21</v>
      </c>
      <c r="L20" s="16">
        <v>0</v>
      </c>
      <c r="M20" s="16">
        <v>4.45</v>
      </c>
      <c r="N20" s="16">
        <v>1.49</v>
      </c>
      <c r="O20" s="5">
        <v>0</v>
      </c>
      <c r="Q20" s="16">
        <f t="shared" si="0"/>
        <v>655</v>
      </c>
      <c r="R20" s="16">
        <f t="shared" si="1"/>
        <v>271</v>
      </c>
      <c r="S20" s="16">
        <f t="shared" si="2"/>
        <v>21</v>
      </c>
      <c r="T20" s="16">
        <f t="shared" si="3"/>
        <v>0</v>
      </c>
      <c r="U20" s="16">
        <f t="shared" si="4"/>
        <v>445</v>
      </c>
      <c r="V20" s="16">
        <f t="shared" si="5"/>
        <v>149</v>
      </c>
      <c r="W20" s="17">
        <f t="shared" si="6"/>
        <v>0</v>
      </c>
      <c r="X20" s="5">
        <f t="shared" si="7"/>
        <v>0</v>
      </c>
      <c r="AA20" s="18">
        <v>15.41</v>
      </c>
      <c r="AB20" s="19">
        <v>1541</v>
      </c>
    </row>
    <row r="21" spans="1:28" ht="36" x14ac:dyDescent="0.2">
      <c r="A21" s="13">
        <v>80</v>
      </c>
      <c r="B21" s="1" t="s">
        <v>60</v>
      </c>
      <c r="C21" s="1" t="s">
        <v>19</v>
      </c>
      <c r="D21" s="4" t="s">
        <v>61</v>
      </c>
      <c r="F21" s="14" t="s">
        <v>43</v>
      </c>
      <c r="G21" s="15">
        <v>10</v>
      </c>
      <c r="I21" s="16">
        <v>4.3</v>
      </c>
      <c r="J21" s="16">
        <v>2.71</v>
      </c>
      <c r="K21" s="16">
        <v>0.21</v>
      </c>
      <c r="L21" s="16">
        <v>0</v>
      </c>
      <c r="M21" s="16">
        <v>2.92</v>
      </c>
      <c r="N21" s="16">
        <v>0.98</v>
      </c>
      <c r="O21" s="5">
        <v>0</v>
      </c>
      <c r="Q21" s="16">
        <f t="shared" si="0"/>
        <v>43</v>
      </c>
      <c r="R21" s="16">
        <f t="shared" si="1"/>
        <v>27.1</v>
      </c>
      <c r="S21" s="16">
        <f t="shared" si="2"/>
        <v>2.1</v>
      </c>
      <c r="T21" s="16">
        <f t="shared" si="3"/>
        <v>0</v>
      </c>
      <c r="U21" s="16">
        <f t="shared" si="4"/>
        <v>29.2</v>
      </c>
      <c r="V21" s="16">
        <f t="shared" si="5"/>
        <v>9.8000000000000007</v>
      </c>
      <c r="W21" s="17">
        <f t="shared" si="6"/>
        <v>0</v>
      </c>
      <c r="X21" s="5">
        <f t="shared" si="7"/>
        <v>0</v>
      </c>
      <c r="AA21" s="18">
        <v>11.12</v>
      </c>
      <c r="AB21" s="19">
        <v>111.2</v>
      </c>
    </row>
    <row r="22" spans="1:28" ht="24" x14ac:dyDescent="0.2">
      <c r="A22" s="13">
        <v>100</v>
      </c>
      <c r="B22" s="1" t="s">
        <v>62</v>
      </c>
      <c r="C22" s="1" t="s">
        <v>19</v>
      </c>
      <c r="D22" s="4" t="s">
        <v>63</v>
      </c>
      <c r="F22" s="14" t="s">
        <v>40</v>
      </c>
      <c r="G22" s="15">
        <v>72</v>
      </c>
      <c r="I22" s="16">
        <v>11.68</v>
      </c>
      <c r="J22" s="16">
        <v>1.31</v>
      </c>
      <c r="K22" s="16">
        <v>0.1</v>
      </c>
      <c r="L22" s="16">
        <v>1.47</v>
      </c>
      <c r="M22" s="16">
        <v>8.94</v>
      </c>
      <c r="N22" s="16">
        <v>2.98</v>
      </c>
      <c r="O22" s="5">
        <v>0</v>
      </c>
      <c r="Q22" s="16">
        <f t="shared" si="0"/>
        <v>840.96</v>
      </c>
      <c r="R22" s="16">
        <f t="shared" si="1"/>
        <v>94.320000000000007</v>
      </c>
      <c r="S22" s="16">
        <f t="shared" si="2"/>
        <v>7.2</v>
      </c>
      <c r="T22" s="16">
        <f t="shared" si="3"/>
        <v>105.84</v>
      </c>
      <c r="U22" s="16">
        <f t="shared" si="4"/>
        <v>643.67999999999995</v>
      </c>
      <c r="V22" s="16">
        <f t="shared" si="5"/>
        <v>214.56</v>
      </c>
      <c r="W22" s="17">
        <f t="shared" si="6"/>
        <v>0</v>
      </c>
      <c r="X22" s="5">
        <f t="shared" si="7"/>
        <v>0</v>
      </c>
      <c r="AA22" s="18">
        <v>26.48</v>
      </c>
      <c r="AB22" s="19">
        <v>1906.56</v>
      </c>
    </row>
    <row r="23" spans="1:28" ht="36" x14ac:dyDescent="0.2">
      <c r="A23" s="13">
        <v>110</v>
      </c>
      <c r="B23" s="1" t="s">
        <v>64</v>
      </c>
      <c r="C23" s="1" t="s">
        <v>19</v>
      </c>
      <c r="D23" s="4" t="s">
        <v>65</v>
      </c>
      <c r="F23" s="14" t="s">
        <v>66</v>
      </c>
      <c r="G23" s="15">
        <v>2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5">
        <v>0</v>
      </c>
      <c r="Q23" s="16">
        <f t="shared" si="0"/>
        <v>0</v>
      </c>
      <c r="R23" s="16">
        <f t="shared" si="1"/>
        <v>0</v>
      </c>
      <c r="S23" s="16">
        <f t="shared" si="2"/>
        <v>0</v>
      </c>
      <c r="T23" s="16">
        <f t="shared" si="3"/>
        <v>0</v>
      </c>
      <c r="U23" s="16">
        <f t="shared" si="4"/>
        <v>0</v>
      </c>
      <c r="V23" s="16">
        <f t="shared" si="5"/>
        <v>0</v>
      </c>
      <c r="W23" s="17">
        <f t="shared" si="6"/>
        <v>0</v>
      </c>
      <c r="X23" s="5">
        <f t="shared" si="7"/>
        <v>0</v>
      </c>
      <c r="AA23" s="18">
        <v>355</v>
      </c>
      <c r="AB23" s="19">
        <v>710</v>
      </c>
    </row>
    <row r="24" spans="1:28" ht="24" x14ac:dyDescent="0.2">
      <c r="A24" s="13">
        <v>120</v>
      </c>
      <c r="B24" s="1" t="s">
        <v>67</v>
      </c>
      <c r="C24" s="1" t="s">
        <v>19</v>
      </c>
      <c r="D24" s="4" t="s">
        <v>68</v>
      </c>
      <c r="F24" s="14" t="s">
        <v>69</v>
      </c>
      <c r="G24" s="15">
        <v>1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5">
        <v>0</v>
      </c>
      <c r="Q24" s="16">
        <f t="shared" si="0"/>
        <v>0</v>
      </c>
      <c r="R24" s="16">
        <f t="shared" si="1"/>
        <v>0</v>
      </c>
      <c r="S24" s="16">
        <f t="shared" si="2"/>
        <v>0</v>
      </c>
      <c r="T24" s="16">
        <f t="shared" si="3"/>
        <v>0</v>
      </c>
      <c r="U24" s="16">
        <f t="shared" si="4"/>
        <v>0</v>
      </c>
      <c r="V24" s="16">
        <f t="shared" si="5"/>
        <v>0</v>
      </c>
      <c r="W24" s="17">
        <f t="shared" si="6"/>
        <v>0</v>
      </c>
      <c r="X24" s="5">
        <f t="shared" si="7"/>
        <v>0</v>
      </c>
      <c r="AA24" s="18">
        <v>550</v>
      </c>
      <c r="AB24" s="19">
        <v>550</v>
      </c>
    </row>
    <row r="25" spans="1:28" ht="12.75" x14ac:dyDescent="0.2">
      <c r="F25" s="35" t="s">
        <v>70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0">
        <f t="shared" ref="Q25:X25" si="8">SUM(Q11:Q24)</f>
        <v>5601.3931000000002</v>
      </c>
      <c r="R25" s="20">
        <f t="shared" si="8"/>
        <v>14362.041799999997</v>
      </c>
      <c r="S25" s="20">
        <f t="shared" si="8"/>
        <v>1133.9556</v>
      </c>
      <c r="T25" s="20">
        <f t="shared" si="8"/>
        <v>296.7636</v>
      </c>
      <c r="U25" s="20">
        <f t="shared" si="8"/>
        <v>4009.4165999999996</v>
      </c>
      <c r="V25" s="20">
        <f t="shared" si="8"/>
        <v>1338.6528000000001</v>
      </c>
      <c r="W25" s="21">
        <f t="shared" si="8"/>
        <v>0</v>
      </c>
      <c r="X25" s="22">
        <f t="shared" si="8"/>
        <v>0</v>
      </c>
      <c r="AB25" s="23">
        <v>28002.240000000002</v>
      </c>
    </row>
    <row r="28" spans="1:28" ht="12.75" x14ac:dyDescent="0.2">
      <c r="F28" s="35" t="s">
        <v>71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20">
        <f t="shared" ref="Q28:X28" si="9">SUM(Q25)</f>
        <v>5601.3931000000002</v>
      </c>
      <c r="R28" s="20">
        <f t="shared" si="9"/>
        <v>14362.041799999997</v>
      </c>
      <c r="S28" s="20">
        <f t="shared" si="9"/>
        <v>1133.9556</v>
      </c>
      <c r="T28" s="20">
        <f t="shared" si="9"/>
        <v>296.7636</v>
      </c>
      <c r="U28" s="20">
        <f t="shared" si="9"/>
        <v>4009.4165999999996</v>
      </c>
      <c r="V28" s="20">
        <f t="shared" si="9"/>
        <v>1338.6528000000001</v>
      </c>
      <c r="W28" s="21">
        <f t="shared" si="9"/>
        <v>0</v>
      </c>
      <c r="X28" s="27">
        <f t="shared" si="9"/>
        <v>0</v>
      </c>
      <c r="AB28" s="23">
        <v>28002.240000000002</v>
      </c>
    </row>
    <row r="30" spans="1:28" x14ac:dyDescent="0.2">
      <c r="F30" s="34" t="s">
        <v>84</v>
      </c>
      <c r="G30" s="34"/>
      <c r="H30" s="34"/>
      <c r="X30" s="28">
        <f>X28*0.23</f>
        <v>0</v>
      </c>
    </row>
    <row r="31" spans="1:28" x14ac:dyDescent="0.2">
      <c r="F31" s="26"/>
      <c r="G31" s="26"/>
      <c r="H31" s="26"/>
    </row>
    <row r="32" spans="1:28" x14ac:dyDescent="0.2">
      <c r="F32" s="34" t="s">
        <v>85</v>
      </c>
      <c r="G32" s="34"/>
      <c r="H32" s="34"/>
      <c r="X32" s="29">
        <f>SUM(X28:X30)</f>
        <v>0</v>
      </c>
    </row>
  </sheetData>
  <mergeCells count="10">
    <mergeCell ref="F30:H30"/>
    <mergeCell ref="F32:H32"/>
    <mergeCell ref="F25:P25"/>
    <mergeCell ref="F28:P28"/>
    <mergeCell ref="A1:E1"/>
    <mergeCell ref="B3:E3"/>
    <mergeCell ref="B4:E4"/>
    <mergeCell ref="B5:E5"/>
    <mergeCell ref="A10:B10"/>
    <mergeCell ref="C10:E10"/>
  </mergeCells>
  <pageMargins left="0.25" right="0.25" top="0.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0" workbookViewId="0">
      <selection sqref="A1:E1"/>
    </sheetView>
  </sheetViews>
  <sheetFormatPr defaultRowHeight="12" x14ac:dyDescent="0.2"/>
  <cols>
    <col min="1" max="1" width="6"/>
    <col min="2" max="2" width="22"/>
    <col min="3" max="3" width="2"/>
    <col min="4" max="4" width="70"/>
    <col min="5" max="5" width="2"/>
    <col min="6" max="6" width="8"/>
    <col min="7" max="7" width="9"/>
  </cols>
  <sheetData>
    <row r="1" spans="1:7" ht="15" x14ac:dyDescent="0.2">
      <c r="A1" s="32" t="s">
        <v>72</v>
      </c>
      <c r="B1" s="33"/>
      <c r="C1" s="33"/>
      <c r="D1" s="33"/>
      <c r="E1" s="33"/>
    </row>
    <row r="3" spans="1:7" ht="12.75" x14ac:dyDescent="0.2">
      <c r="A3" s="2" t="s">
        <v>1</v>
      </c>
      <c r="B3" s="36" t="s">
        <v>2</v>
      </c>
      <c r="C3" s="33"/>
      <c r="D3" s="33"/>
      <c r="E3" s="33"/>
    </row>
    <row r="4" spans="1:7" ht="12.75" x14ac:dyDescent="0.2">
      <c r="A4" s="2" t="s">
        <v>3</v>
      </c>
      <c r="B4" s="36" t="s">
        <v>4</v>
      </c>
      <c r="C4" s="33"/>
      <c r="D4" s="33"/>
      <c r="E4" s="33"/>
    </row>
    <row r="5" spans="1:7" ht="12.75" x14ac:dyDescent="0.2">
      <c r="A5" s="2" t="s">
        <v>5</v>
      </c>
      <c r="B5" s="36" t="s">
        <v>6</v>
      </c>
      <c r="C5" s="33"/>
      <c r="D5" s="33"/>
      <c r="E5" s="33"/>
    </row>
    <row r="8" spans="1:7" x14ac:dyDescent="0.2">
      <c r="A8" s="3" t="s">
        <v>22</v>
      </c>
      <c r="B8" s="3" t="s">
        <v>23</v>
      </c>
      <c r="C8" s="3" t="s">
        <v>19</v>
      </c>
      <c r="D8" s="3" t="s">
        <v>8</v>
      </c>
      <c r="F8" s="3" t="s">
        <v>24</v>
      </c>
      <c r="G8" s="3" t="s">
        <v>25</v>
      </c>
    </row>
    <row r="10" spans="1:7" ht="12.75" x14ac:dyDescent="0.2">
      <c r="A10" s="35" t="s">
        <v>37</v>
      </c>
      <c r="B10" s="33"/>
      <c r="C10" s="37" t="s">
        <v>18</v>
      </c>
      <c r="D10" s="33"/>
      <c r="E10" s="33"/>
    </row>
    <row r="11" spans="1:7" ht="24" x14ac:dyDescent="0.2">
      <c r="A11" s="13">
        <v>10</v>
      </c>
      <c r="B11" s="1" t="s">
        <v>38</v>
      </c>
      <c r="C11" s="1" t="s">
        <v>19</v>
      </c>
      <c r="D11" s="4" t="s">
        <v>39</v>
      </c>
      <c r="F11" s="14" t="s">
        <v>40</v>
      </c>
      <c r="G11" s="15">
        <f>SUM(G12)</f>
        <v>2.4500000000000002</v>
      </c>
    </row>
    <row r="12" spans="1:7" x14ac:dyDescent="0.2">
      <c r="B12" s="38" t="s">
        <v>73</v>
      </c>
      <c r="C12" s="33"/>
      <c r="D12" s="38" t="s">
        <v>74</v>
      </c>
      <c r="E12" s="33"/>
      <c r="F12" s="33"/>
      <c r="G12" s="24">
        <v>2.4500000000000002</v>
      </c>
    </row>
    <row r="13" spans="1:7" ht="24" x14ac:dyDescent="0.2">
      <c r="A13" s="13">
        <v>11</v>
      </c>
      <c r="B13" s="1" t="s">
        <v>41</v>
      </c>
      <c r="C13" s="1" t="s">
        <v>19</v>
      </c>
      <c r="D13" s="4" t="s">
        <v>42</v>
      </c>
      <c r="F13" s="14" t="s">
        <v>43</v>
      </c>
      <c r="G13" s="15">
        <v>9.8000000000000007</v>
      </c>
    </row>
    <row r="14" spans="1:7" x14ac:dyDescent="0.2">
      <c r="A14" s="13">
        <v>12</v>
      </c>
      <c r="B14" s="1" t="s">
        <v>44</v>
      </c>
      <c r="C14" s="1" t="s">
        <v>19</v>
      </c>
      <c r="D14" s="4" t="s">
        <v>45</v>
      </c>
      <c r="F14" s="14" t="s">
        <v>40</v>
      </c>
      <c r="G14" s="15">
        <f>SUM(G15)</f>
        <v>99.96</v>
      </c>
    </row>
    <row r="15" spans="1:7" x14ac:dyDescent="0.2">
      <c r="B15" s="38" t="s">
        <v>75</v>
      </c>
      <c r="C15" s="33"/>
      <c r="D15" s="38" t="s">
        <v>76</v>
      </c>
      <c r="E15" s="33"/>
      <c r="F15" s="33"/>
      <c r="G15" s="24">
        <v>99.96</v>
      </c>
    </row>
    <row r="16" spans="1:7" ht="36" x14ac:dyDescent="0.2">
      <c r="A16" s="13">
        <v>20</v>
      </c>
      <c r="B16" s="1" t="s">
        <v>46</v>
      </c>
      <c r="C16" s="1" t="s">
        <v>19</v>
      </c>
      <c r="D16" s="4" t="s">
        <v>47</v>
      </c>
      <c r="F16" s="14" t="s">
        <v>40</v>
      </c>
      <c r="G16" s="15">
        <v>100</v>
      </c>
    </row>
    <row r="17" spans="1:7" ht="24" x14ac:dyDescent="0.2">
      <c r="A17" s="13">
        <v>21</v>
      </c>
      <c r="B17" s="1" t="s">
        <v>48</v>
      </c>
      <c r="C17" s="1" t="s">
        <v>19</v>
      </c>
      <c r="D17" s="4" t="s">
        <v>49</v>
      </c>
      <c r="F17" s="14" t="s">
        <v>40</v>
      </c>
      <c r="G17" s="15">
        <f>SUM(G18)</f>
        <v>49.5</v>
      </c>
    </row>
    <row r="18" spans="1:7" x14ac:dyDescent="0.2">
      <c r="B18" s="38" t="s">
        <v>75</v>
      </c>
      <c r="C18" s="33"/>
      <c r="D18" s="38" t="s">
        <v>77</v>
      </c>
      <c r="E18" s="33"/>
      <c r="F18" s="33"/>
      <c r="G18" s="24">
        <v>49.5</v>
      </c>
    </row>
    <row r="19" spans="1:7" ht="36" x14ac:dyDescent="0.2">
      <c r="A19" s="13">
        <v>30</v>
      </c>
      <c r="B19" s="1" t="s">
        <v>50</v>
      </c>
      <c r="C19" s="1" t="s">
        <v>19</v>
      </c>
      <c r="D19" s="4" t="s">
        <v>51</v>
      </c>
      <c r="F19" s="14" t="s">
        <v>40</v>
      </c>
      <c r="G19" s="15">
        <v>99.96</v>
      </c>
    </row>
    <row r="20" spans="1:7" ht="24" x14ac:dyDescent="0.2">
      <c r="A20" s="13">
        <v>40</v>
      </c>
      <c r="B20" s="1" t="s">
        <v>52</v>
      </c>
      <c r="C20" s="1" t="s">
        <v>19</v>
      </c>
      <c r="D20" s="4" t="s">
        <v>53</v>
      </c>
      <c r="F20" s="14" t="s">
        <v>40</v>
      </c>
      <c r="G20" s="15">
        <f>SUM(G21)</f>
        <v>99.96</v>
      </c>
    </row>
    <row r="21" spans="1:7" x14ac:dyDescent="0.2">
      <c r="B21" s="38" t="s">
        <v>75</v>
      </c>
      <c r="C21" s="33"/>
      <c r="D21" s="38" t="s">
        <v>78</v>
      </c>
      <c r="E21" s="33"/>
      <c r="F21" s="33"/>
      <c r="G21" s="24">
        <v>99.96</v>
      </c>
    </row>
    <row r="22" spans="1:7" ht="24" x14ac:dyDescent="0.2">
      <c r="A22" s="13">
        <v>50</v>
      </c>
      <c r="B22" s="1" t="s">
        <v>54</v>
      </c>
      <c r="C22" s="1" t="s">
        <v>19</v>
      </c>
      <c r="D22" s="4" t="s">
        <v>55</v>
      </c>
      <c r="F22" s="14" t="s">
        <v>40</v>
      </c>
      <c r="G22" s="15">
        <f>SUM(G23)</f>
        <v>2.4500000000000002</v>
      </c>
    </row>
    <row r="23" spans="1:7" x14ac:dyDescent="0.2">
      <c r="B23" s="38" t="s">
        <v>75</v>
      </c>
      <c r="C23" s="33"/>
      <c r="D23" s="38" t="s">
        <v>79</v>
      </c>
      <c r="E23" s="33"/>
      <c r="F23" s="33"/>
      <c r="G23" s="24">
        <v>2.4500000000000002</v>
      </c>
    </row>
    <row r="24" spans="1:7" x14ac:dyDescent="0.2">
      <c r="A24" s="13">
        <v>60</v>
      </c>
      <c r="B24" s="1" t="s">
        <v>56</v>
      </c>
      <c r="C24" s="1" t="s">
        <v>19</v>
      </c>
      <c r="D24" s="4" t="s">
        <v>57</v>
      </c>
      <c r="F24" s="14" t="s">
        <v>43</v>
      </c>
      <c r="G24" s="15">
        <v>9.8000000000000007</v>
      </c>
    </row>
    <row r="25" spans="1:7" x14ac:dyDescent="0.2">
      <c r="A25" s="13">
        <v>70</v>
      </c>
      <c r="B25" s="1" t="s">
        <v>58</v>
      </c>
      <c r="C25" s="1" t="s">
        <v>19</v>
      </c>
      <c r="D25" s="4" t="s">
        <v>59</v>
      </c>
      <c r="F25" s="14" t="s">
        <v>40</v>
      </c>
      <c r="G25" s="15">
        <f>SUM(G26)</f>
        <v>100</v>
      </c>
    </row>
    <row r="26" spans="1:7" x14ac:dyDescent="0.2">
      <c r="B26" s="38" t="s">
        <v>75</v>
      </c>
      <c r="C26" s="33"/>
      <c r="D26" s="38" t="s">
        <v>80</v>
      </c>
      <c r="E26" s="33"/>
      <c r="F26" s="33"/>
      <c r="G26" s="24">
        <v>100</v>
      </c>
    </row>
    <row r="27" spans="1:7" ht="24" x14ac:dyDescent="0.2">
      <c r="A27" s="13">
        <v>80</v>
      </c>
      <c r="B27" s="1" t="s">
        <v>60</v>
      </c>
      <c r="C27" s="1" t="s">
        <v>19</v>
      </c>
      <c r="D27" s="4" t="s">
        <v>61</v>
      </c>
      <c r="F27" s="14" t="s">
        <v>43</v>
      </c>
      <c r="G27" s="15">
        <v>10</v>
      </c>
    </row>
    <row r="28" spans="1:7" x14ac:dyDescent="0.2">
      <c r="A28" s="13">
        <v>100</v>
      </c>
      <c r="B28" s="1" t="s">
        <v>62</v>
      </c>
      <c r="C28" s="1" t="s">
        <v>19</v>
      </c>
      <c r="D28" s="4" t="s">
        <v>63</v>
      </c>
      <c r="F28" s="14" t="s">
        <v>40</v>
      </c>
      <c r="G28" s="15">
        <f>SUM(G29)</f>
        <v>72</v>
      </c>
    </row>
    <row r="29" spans="1:7" x14ac:dyDescent="0.2">
      <c r="B29" s="38" t="s">
        <v>75</v>
      </c>
      <c r="C29" s="33"/>
      <c r="D29" s="38" t="s">
        <v>81</v>
      </c>
      <c r="E29" s="33"/>
      <c r="F29" s="33"/>
      <c r="G29" s="24">
        <v>72</v>
      </c>
    </row>
    <row r="30" spans="1:7" ht="24" x14ac:dyDescent="0.2">
      <c r="A30" s="13">
        <v>110</v>
      </c>
      <c r="B30" s="1" t="s">
        <v>64</v>
      </c>
      <c r="C30" s="1" t="s">
        <v>19</v>
      </c>
      <c r="D30" s="4" t="s">
        <v>65</v>
      </c>
      <c r="F30" s="14" t="s">
        <v>66</v>
      </c>
      <c r="G30" s="15">
        <v>2</v>
      </c>
    </row>
    <row r="31" spans="1:7" ht="24" x14ac:dyDescent="0.2">
      <c r="A31" s="13">
        <v>120</v>
      </c>
      <c r="B31" s="1" t="s">
        <v>67</v>
      </c>
      <c r="C31" s="1" t="s">
        <v>19</v>
      </c>
      <c r="D31" s="4" t="s">
        <v>68</v>
      </c>
      <c r="F31" s="14" t="s">
        <v>69</v>
      </c>
      <c r="G31" s="15">
        <v>1</v>
      </c>
    </row>
  </sheetData>
  <mergeCells count="20">
    <mergeCell ref="A1:E1"/>
    <mergeCell ref="B3:E3"/>
    <mergeCell ref="B4:E4"/>
    <mergeCell ref="B5:E5"/>
    <mergeCell ref="A10:B10"/>
    <mergeCell ref="C10:E10"/>
    <mergeCell ref="B12:C12"/>
    <mergeCell ref="D12:F12"/>
    <mergeCell ref="B15:C15"/>
    <mergeCell ref="D15:F15"/>
    <mergeCell ref="B18:C18"/>
    <mergeCell ref="D18:F18"/>
    <mergeCell ref="B29:C29"/>
    <mergeCell ref="D29:F29"/>
    <mergeCell ref="B21:C21"/>
    <mergeCell ref="D21:F21"/>
    <mergeCell ref="B23:C23"/>
    <mergeCell ref="D23:F23"/>
    <mergeCell ref="B26:C26"/>
    <mergeCell ref="D26:F26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</vt:lpstr>
      <vt:lpstr>Kosztorys</vt:lpstr>
      <vt:lpstr>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Raszewski Ryszard - Korpo</dc:creator>
  <cp:lastModifiedBy>admin</cp:lastModifiedBy>
  <dcterms:created xsi:type="dcterms:W3CDTF">2020-02-03T10:58:46Z</dcterms:created>
  <dcterms:modified xsi:type="dcterms:W3CDTF">2020-04-15T11:04:58Z</dcterms:modified>
</cp:coreProperties>
</file>